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K:\DOMES SĒDES\2020\19_2020_09_18\06_Lemumi publicesanai pec sedes\"/>
    </mc:Choice>
  </mc:AlternateContent>
  <xr:revisionPtr revIDLastSave="0" documentId="13_ncr:1_{0282529D-9BAA-487D-B0E5-2D21CA4071EA}" xr6:coauthVersionLast="45" xr6:coauthVersionMax="45" xr10:uidLastSave="{00000000-0000-0000-0000-000000000000}"/>
  <bookViews>
    <workbookView xWindow="0" yWindow="0" windowWidth="28800" windowHeight="15600" xr2:uid="{00000000-000D-0000-FFFF-FFFF00000000}"/>
  </bookViews>
  <sheets>
    <sheet name="7.pielikums lēmumam " sheetId="2" r:id="rId1"/>
  </sheets>
  <definedNames>
    <definedName name="_2004.gads" localSheetId="0">#REF!</definedName>
    <definedName name="_2004.gads">#REF!</definedName>
    <definedName name="_2005.gads" localSheetId="0">#REF!</definedName>
    <definedName name="_2005.gads">#REF!</definedName>
    <definedName name="_2006.gads" localSheetId="0">#REF!</definedName>
    <definedName name="_2006.gads">#REF!</definedName>
    <definedName name="_2007.gads" localSheetId="0">#REF!</definedName>
    <definedName name="_2007.gads">#REF!</definedName>
    <definedName name="_2008.gads" localSheetId="0">#REF!</definedName>
    <definedName name="_2008.gads">#REF!</definedName>
    <definedName name="aaaa" localSheetId="0">#REF!</definedName>
    <definedName name="aaaa">#REF!</definedName>
    <definedName name="_xlnm.Print_Titles" localSheetId="0">'7.pielikums lēmumam '!$10:$12</definedName>
    <definedName name="Excel_BuiltIn_Print_Area_1">#N/A</definedName>
    <definedName name="Excel_BuiltIn_Print_Area_2">#N/A</definedName>
    <definedName name="Excel_BuiltIn_Print_Area_3">#N/A</definedName>
    <definedName name="Excel_BuiltIn_Print_Area_4">#N/A</definedName>
    <definedName name="Excel_BuiltIn_Print_Titles_17">#N/A</definedName>
    <definedName name="Excel_BuiltIn_Sheet_Title_1">"Amatusar"</definedName>
    <definedName name="Excel_BuiltIn_Sheet_Title_2">"ekonomija"</definedName>
    <definedName name="Excel_BuiltIn_Sheet_Title_3">"funkcionala_str"</definedName>
    <definedName name="Excel_BuiltIn_Sheet_Title_4">"administrativa_str"</definedName>
    <definedName name="jj" localSheetId="0">#REF!</definedName>
    <definedName name="jj">#REF!</definedName>
    <definedName name="Kopavilkums" localSheetId="0">#REF!</definedName>
    <definedName name="Kopavilkums">#REF!</definedName>
    <definedName name="op" localSheetId="0">#REF!</definedName>
    <definedName name="op">#REF!</definedName>
    <definedName name="sun" localSheetId="0">#REF!</definedName>
    <definedName name="su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7" i="2" l="1"/>
  <c r="D96" i="2"/>
  <c r="C28" i="2" l="1"/>
  <c r="D93" i="2" l="1"/>
  <c r="D90" i="2"/>
  <c r="F78" i="2" l="1"/>
  <c r="D78" i="2"/>
  <c r="G78" i="2" s="1"/>
  <c r="D77" i="2" l="1"/>
  <c r="D75" i="2"/>
  <c r="D74" i="2"/>
  <c r="D72" i="2"/>
  <c r="D15" i="2"/>
  <c r="D14" i="2"/>
  <c r="C91" i="2" l="1"/>
  <c r="C94" i="2"/>
  <c r="F12" i="2" l="1"/>
  <c r="I12" i="2"/>
  <c r="D34" i="2" l="1"/>
  <c r="D33" i="2"/>
  <c r="G75" i="2" l="1"/>
  <c r="D94" i="2" l="1"/>
  <c r="D91" i="2"/>
  <c r="C87" i="2"/>
  <c r="D87" i="2" s="1"/>
  <c r="D86" i="2"/>
  <c r="D84" i="2"/>
  <c r="D83" i="2"/>
  <c r="D82" i="2"/>
  <c r="D81" i="2"/>
  <c r="D80" i="2"/>
  <c r="D69" i="2"/>
  <c r="G69" i="2" s="1"/>
  <c r="D65" i="2"/>
  <c r="D64" i="2"/>
  <c r="D62" i="2"/>
  <c r="G62" i="2" s="1"/>
  <c r="D61" i="2"/>
  <c r="G61" i="2" s="1"/>
  <c r="D59" i="2"/>
  <c r="G59" i="2" s="1"/>
  <c r="C31" i="2"/>
  <c r="D31" i="2" s="1"/>
  <c r="D30" i="2"/>
  <c r="D28" i="2"/>
  <c r="D27" i="2"/>
  <c r="D25" i="2"/>
  <c r="D24" i="2"/>
  <c r="D22" i="2"/>
  <c r="D21" i="2"/>
  <c r="D19" i="2"/>
  <c r="D18" i="2"/>
  <c r="F69" i="2" l="1"/>
  <c r="F75" i="2"/>
  <c r="G74" i="2"/>
  <c r="F74" i="2"/>
  <c r="G72" i="2"/>
  <c r="F72" i="2"/>
  <c r="F62" i="2"/>
  <c r="F61" i="2"/>
  <c r="F59" i="2"/>
  <c r="D38" i="2"/>
  <c r="B12" i="2"/>
  <c r="C12" i="2" s="1"/>
  <c r="D1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tc={5701E81B-6CC9-40F5-8BE9-C9821070C0E5}</author>
    <author>tc={4E7DBB9F-DD79-4FCA-844D-5CC6A01FAF75}</author>
    <author>tc={084E4731-10BB-41BB-99EE-F45BD3D725A7}</author>
  </authors>
  <commentList>
    <comment ref="C50" authorId="0" shapeId="0" xr:uid="{5701E81B-6CC9-40F5-8BE9-C9821070C0E5}">
      <text>
        <t>[Komentārs ar pavedienu]
Jūsu Excel versija ļauj lasīt šo komentāru ar pavedienu, tomēr visi tā labojumi tiks noņemti, ja fails tiks atvērts jaunākā Excel versijā. Papildinformācija: https://go.microsoft.com/fwlink/?linkid=870924
Komentārs:
    Nepieciešams piemērot vienādu pieeju, pozīcijās, kur tiek paredzēta iespēja variēt ar maksu jābūt vai nu "no līdz"principam, kas nav slikti jo daļēji izslēdz subjektīvismu vai arī viens cipars</t>
      </text>
    </comment>
    <comment ref="I54" authorId="1" shapeId="0" xr:uid="{4E7DBB9F-DD79-4FCA-844D-5CC6A01FAF75}">
      <text>
        <t>[Komentārs ar pavedienu]
Jūsu Excel versija ļauj lasīt šo komentāru ar pavedienu, tomēr visi tā labojumi tiks noņemti, ja fails tiks atvērts jaunākā Excel versijā. Papildinformācija: https://go.microsoft.com/fwlink/?linkid=870924
Komentārs:
    Piedāvāju svītrot, jo tas jau izriet no piedāvājuma</t>
      </text>
    </comment>
    <comment ref="I80" authorId="2" shapeId="0" xr:uid="{084E4731-10BB-41BB-99EE-F45BD3D725A7}">
      <text>
        <t>[Komentārs ar pavedienu]
Jūsu Excel versija ļauj lasīt šo komentāru ar pavedienu, tomēr visi tā labojumi tiks noņemti, ja fails tiks atvērts jaunākā Excel versijā. Papildinformācija: https://go.microsoft.com/fwlink/?linkid=870924
Komentārs:
    Piedāvāju aizstāt izpilddirektrora rīkojumu ar IP vadītāja rīkojumu.</t>
      </text>
    </comment>
  </commentList>
</comments>
</file>

<file path=xl/sharedStrings.xml><?xml version="1.0" encoding="utf-8"?>
<sst xmlns="http://schemas.openxmlformats.org/spreadsheetml/2006/main" count="286" uniqueCount="194">
  <si>
    <t>Nosaukums</t>
  </si>
  <si>
    <t>Apstiprinātā cena
bez PVN</t>
  </si>
  <si>
    <t>Apstiprinātā cena ar PVN</t>
  </si>
  <si>
    <t>Nododamie venti</t>
  </si>
  <si>
    <t xml:space="preserve">Cena ar atlaidi, nododot ventus
bez PVN </t>
  </si>
  <si>
    <t>Mērvienība</t>
  </si>
  <si>
    <t>Piezīmes</t>
  </si>
  <si>
    <t>1.1.</t>
  </si>
  <si>
    <t>EUR/h</t>
  </si>
  <si>
    <t>1.2.</t>
  </si>
  <si>
    <t>2.1.</t>
  </si>
  <si>
    <t>2.1.1.</t>
  </si>
  <si>
    <t>2.1.2.</t>
  </si>
  <si>
    <t>2.2.</t>
  </si>
  <si>
    <t>2.2.1.</t>
  </si>
  <si>
    <t>2.2.2.</t>
  </si>
  <si>
    <t>2.3.</t>
  </si>
  <si>
    <t>2.3.1.</t>
  </si>
  <si>
    <t>2.3.2.</t>
  </si>
  <si>
    <t>3.1.</t>
  </si>
  <si>
    <t>3.2.</t>
  </si>
  <si>
    <t>4.1.</t>
  </si>
  <si>
    <t>4.2.</t>
  </si>
  <si>
    <t>5.1.</t>
  </si>
  <si>
    <t>5.2.</t>
  </si>
  <si>
    <t>EUR/mēnesī</t>
  </si>
  <si>
    <t>8.1.</t>
  </si>
  <si>
    <t>8.2.</t>
  </si>
  <si>
    <t>EUR/dienā</t>
  </si>
  <si>
    <t>14.1.</t>
  </si>
  <si>
    <t>EUR</t>
  </si>
  <si>
    <t>14.2.</t>
  </si>
  <si>
    <t>16.1.</t>
  </si>
  <si>
    <t>16.2.</t>
  </si>
  <si>
    <t>18.1.</t>
  </si>
  <si>
    <t>Bezmaksas</t>
  </si>
  <si>
    <t>18.2.</t>
  </si>
  <si>
    <t>18.3.</t>
  </si>
  <si>
    <t>-</t>
  </si>
  <si>
    <t>Domes priekšsēdētāja 1.vietnieks infrastruktūras jautājumos</t>
  </si>
  <si>
    <t>J.Vītoliņš</t>
  </si>
  <si>
    <t>I.Tamane</t>
  </si>
  <si>
    <t xml:space="preserve">EUR/ diennaktī </t>
  </si>
  <si>
    <t>20.1.</t>
  </si>
  <si>
    <t>20.2.</t>
  </si>
  <si>
    <t>EUR/ h</t>
  </si>
  <si>
    <t>1,21-3,63</t>
  </si>
  <si>
    <t>7.pielikums</t>
  </si>
  <si>
    <t>Pašvaldības iestādes "Ventspils pilsētas Izglītības pārvalde" vadītāja</t>
  </si>
  <si>
    <t>Pašvaldības iestādes "Ventspils pilsētas Izglītības pārvalde" sniegto maksas pakalpojumu cenrādis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</si>
  <si>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</si>
  <si>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</si>
  <si>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</si>
  <si>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</si>
  <si>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</si>
  <si>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</si>
  <si>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</si>
  <si>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</si>
  <si>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</si>
  <si>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</si>
  <si>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Popstudija:</t>
  </si>
  <si>
    <t>Semināru zāle:</t>
  </si>
  <si>
    <t>nepilngadīgai personai</t>
  </si>
  <si>
    <t>9.1.</t>
  </si>
  <si>
    <t>9.2.</t>
  </si>
  <si>
    <t>Viena bērna uzturēšanās maksa pirmsskolas izglītības iestādē:</t>
  </si>
  <si>
    <t>Maksa par pusdienām pirmsskolas izglītības iestāžu darbiniekiem (vienam darbiniekam)</t>
  </si>
  <si>
    <t>11.</t>
  </si>
  <si>
    <t>Maksa par pusdienām sākumskolas klasēs, kuras darbojas pirmsskolas izglītības iestāžu telpās (vienai personai)</t>
  </si>
  <si>
    <t>12.</t>
  </si>
  <si>
    <t>Ventspils Jaunrades nama telpu noma:</t>
  </si>
  <si>
    <t>Skolas informātikas kabineta noma:</t>
  </si>
  <si>
    <t>12.1.</t>
  </si>
  <si>
    <t>12.2.</t>
  </si>
  <si>
    <t>13.</t>
  </si>
  <si>
    <t>14.</t>
  </si>
  <si>
    <t>15.</t>
  </si>
  <si>
    <t>16.</t>
  </si>
  <si>
    <t xml:space="preserve">Maksa par dalību pasākumos bērniem un jauniešiem no citām pašvaldībām: </t>
  </si>
  <si>
    <t>Ieejas biļete Ventspils Jaunrades nama Planetāijā:</t>
  </si>
  <si>
    <t>16.10.</t>
  </si>
  <si>
    <t>16.9.</t>
  </si>
  <si>
    <t>16.8.</t>
  </si>
  <si>
    <t>16.7.</t>
  </si>
  <si>
    <t>16.6.</t>
  </si>
  <si>
    <t>16.5.</t>
  </si>
  <si>
    <t>16.4.</t>
  </si>
  <si>
    <t>16.3.</t>
  </si>
  <si>
    <t>16.9.1.</t>
  </si>
  <si>
    <t>16.9.2.</t>
  </si>
  <si>
    <t>17.</t>
  </si>
  <si>
    <t>17.1.</t>
  </si>
  <si>
    <t>17.2.</t>
  </si>
  <si>
    <t>17.3.</t>
  </si>
  <si>
    <t>17.4.</t>
  </si>
  <si>
    <t>17.5.</t>
  </si>
  <si>
    <t>17.6.</t>
  </si>
  <si>
    <t>17.7.</t>
  </si>
  <si>
    <t>Telpu noma pilsētai nozīmīgu pasākumu, kā arī bērnu diennakts nometņu dalībniekiem (nakšņošanai)</t>
  </si>
  <si>
    <t>19.</t>
  </si>
  <si>
    <t>18.</t>
  </si>
  <si>
    <t>20.</t>
  </si>
  <si>
    <t>21.</t>
  </si>
  <si>
    <t>21.1.</t>
  </si>
  <si>
    <t>21.2.</t>
  </si>
  <si>
    <t>Ventspils Jauniešu mājas zāles noma:</t>
  </si>
  <si>
    <t>21.1.1.</t>
  </si>
  <si>
    <t>21.1.2.</t>
  </si>
  <si>
    <t>21.2.1.</t>
  </si>
  <si>
    <t>21.2.2.</t>
  </si>
  <si>
    <t>Lielā zāle:</t>
  </si>
  <si>
    <t>Cena ar PVN, nododot Ventus</t>
  </si>
  <si>
    <t>trasē līdz 10 personām:</t>
  </si>
  <si>
    <t>trasē viena persona:</t>
  </si>
  <si>
    <t>juridiskām un fiziskām personām, kas īsteno bērnu un jauniešu interešu izglītības programmu</t>
  </si>
  <si>
    <t>juridiskām un fiziskām personām;</t>
  </si>
  <si>
    <t>pilngadīgai personai;</t>
  </si>
  <si>
    <t>bērns no 1,5 līdz 3 gadu vecumam</t>
  </si>
  <si>
    <t>bērns no 3 gadu vecuma</t>
  </si>
  <si>
    <t>vienai personai;</t>
  </si>
  <si>
    <t>grupa (ne mazāk kā 20 personas)</t>
  </si>
  <si>
    <t>1-2 pedagogi, kuri pavada izglītojamo grupu (20 personas un vairāk), viens seanss;</t>
  </si>
  <si>
    <t>vispārējās un profesionālās izglītības iestāžu izglītojamie, viens seanss (vienai personai);</t>
  </si>
  <si>
    <t>pieaugušais, viens seanss (vienai personai);</t>
  </si>
  <si>
    <t>pieaugušu personu grupa, viens seanss (20 personas un vairāk);</t>
  </si>
  <si>
    <t>ģimene (2 pieaugušie un 1-5 bērni līdz 16 gadiem), viens seanss;</t>
  </si>
  <si>
    <t>Planetārija seanss ārpus paredzētā seansu laika:</t>
  </si>
  <si>
    <t>pirmā stunda;</t>
  </si>
  <si>
    <t>katra nākamā stunda;</t>
  </si>
  <si>
    <t>par vienu seansu (40 cilvēki);</t>
  </si>
  <si>
    <t>vienota biļete (planetārijs un observatorija) pieaugušajam, viens seanss (vienai personai)</t>
  </si>
  <si>
    <t>Ieejas biļete Ventspils Jaunrades nama Observatorijā:</t>
  </si>
  <si>
    <t>Ventspils pilsētas vispārizglītojošo skolu klašu izglītojamie dabaszinību stundas ietvaros 1-2 pedagogu pavadībā, viens seanss;</t>
  </si>
  <si>
    <t>ģimene (2 pieaugušie un 1-5 bērni līdz 16 gadiem), viens seanss</t>
  </si>
  <si>
    <t>vienai personai, ja nakšņotāju skaits no 10 līdz 15 personām;</t>
  </si>
  <si>
    <t>vienai personai, ja nakšņotāju skaits no 31 līdz 50 personām;</t>
  </si>
  <si>
    <t>juridiskām un fiziskām personām, kas īsteno bērnu un jauniešu interešu izglītības programmu;</t>
  </si>
  <si>
    <t>Futbola laukuma (ar zāliena segumu) noma:</t>
  </si>
  <si>
    <t>Maksa par Ventspils Jaunrades nama mūzikas pulciņu (individuāla apmācība)</t>
  </si>
  <si>
    <t>Maksa par Ventspils Jaunrades nama harmoniskās attīstības pulciņu (vienai personai)</t>
  </si>
  <si>
    <t>Maksa par Ventspils Jaunrades nama interešu izglītības pulciņu:</t>
  </si>
  <si>
    <t>students, pensionārs, persona ar invalīditāti, uzrādot statusu apliecinošu dokumentu, viens seanss (vienai personai);</t>
  </si>
  <si>
    <t xml:space="preserve">16.5.punktā noteiktā cena, piemērojot atlaidi 10% </t>
  </si>
  <si>
    <t xml:space="preserve">17.5.punktā noteiktā cena, piemērojot atlaidi 10% </t>
  </si>
  <si>
    <t>vienai personai, ja nakšņotāju skaits no 16 līdz 30 personām;</t>
  </si>
  <si>
    <t xml:space="preserve">Tirdzniecības automāta vietas noma izglītības iestāžu telpās, vienai vienībai </t>
  </si>
  <si>
    <t>22.1.</t>
  </si>
  <si>
    <t>22.2.</t>
  </si>
  <si>
    <t>13.1.</t>
  </si>
  <si>
    <t>13.2.</t>
  </si>
  <si>
    <t>Uzturēšanās maksa bērnu vasaras nometnē (vienai personai)</t>
  </si>
  <si>
    <t>13.3.</t>
  </si>
  <si>
    <t>17.8.</t>
  </si>
  <si>
    <t>22.</t>
  </si>
  <si>
    <t>Saskaņā ar MK noteikumiem Nr.17 "Pievienotās vērtības nodokļa likuma normu piemērošanas kārtība un atsevišķas prasības pievienotās vērtības nodokļa maksāšanai un administrēšanai"</t>
  </si>
  <si>
    <t>Pasākuma (koncerts, izrāde, izstāde, diskotēka un citi iestādes pasākumi) biļete</t>
  </si>
  <si>
    <t>vienai personai, ja nakšņotāju skaits no 51 līdz 60 personām;</t>
  </si>
  <si>
    <t>Segtās BMX ziemas treniņbāzes noma:</t>
  </si>
  <si>
    <t>Juridiskām un fiziskām personām</t>
  </si>
  <si>
    <t>Juridiskām un fiziskām personām, kas veic bērnu un jauniešu interešu izglītību</t>
  </si>
  <si>
    <t>Izglītības iestāžu sporta un aktu zāles noma</t>
  </si>
  <si>
    <t xml:space="preserve">juridiskām un fiziskām personām </t>
  </si>
  <si>
    <t>juridiskām un fiziskām personām</t>
  </si>
  <si>
    <t>Ventspils pilsētas obligāto izglītības vecumu sasniedzis bērns - vispārējo izglītību ieguvis izglītojamais,dabas zinātņu stundas ietvaros 1-2 pedagogu pavadībā, viens seanss pusgadā;</t>
  </si>
  <si>
    <t>Airēšanas bāzes "Dampeļi" noma:</t>
  </si>
  <si>
    <t>airēšanas bāzes "Dampeļi" saunas noma vienai personai</t>
  </si>
  <si>
    <t>airēšanas bāzes "Dampeļi" kompleksa noma bez saunas nomas</t>
  </si>
  <si>
    <t>Pielikums</t>
  </si>
  <si>
    <t>Ventspils pilsētas domes</t>
  </si>
  <si>
    <t>Nr.
p.k.</t>
  </si>
  <si>
    <t>18.4.</t>
  </si>
  <si>
    <t xml:space="preserve">Skolu klašu un pirmsskolas izglītības iestāžu grupu telpu noma </t>
  </si>
  <si>
    <t xml:space="preserve">Cena var tikt precizēta, ņemot vērā nometnes nolikumu </t>
  </si>
  <si>
    <t xml:space="preserve">EUR/mēnesī </t>
  </si>
  <si>
    <t>3,00-10,00</t>
  </si>
  <si>
    <t>6,00-30,00</t>
  </si>
  <si>
    <t>3,00-8,00</t>
  </si>
  <si>
    <t>20,33 - 55,23</t>
  </si>
  <si>
    <t>7,90 - 18,10</t>
  </si>
  <si>
    <t>57,00-152,00</t>
  </si>
  <si>
    <t xml:space="preserve">Uzturēšanās maksa diennakts bērnu vasaras nometnē </t>
  </si>
  <si>
    <t xml:space="preserve">Sporta skolas "Spars" izglītojamo dienas sporta nometne </t>
  </si>
  <si>
    <t xml:space="preserve">Sporta skolas "Spars" izglītojamo diennakts sporta nometne </t>
  </si>
  <si>
    <t>12.3.</t>
  </si>
  <si>
    <t>Sporta skolas "Spars" organizētās sadraudzības sacensības</t>
  </si>
  <si>
    <t>Dalības maksa Ventspils sporta skolas "Spars" organizētajās sacensībās sporta komandu dalībniekiem (vienai personai):</t>
  </si>
  <si>
    <t>Saskaņā ar sacensību nolikumu</t>
  </si>
  <si>
    <t>Latvijas mēroga sacensībās</t>
  </si>
  <si>
    <t xml:space="preserve">starptautiska mēroga sacensībās </t>
  </si>
  <si>
    <t>Saskaņā ar sporta skolas "Spars" izstrādāto sacensību nolikumu</t>
  </si>
  <si>
    <t>Saskaņā ar pasākuma aprakstu</t>
  </si>
  <si>
    <t xml:space="preserve"> 2020.gada 18.septembra</t>
  </si>
  <si>
    <t>lēmumam Nr.124</t>
  </si>
  <si>
    <t>(prot. Nr.19; 7.§)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</si>
</sst>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14"/>
      <name val="Times New Roman"/>
      <family val="1"/>
      <charset val="186"/>
    </font>
    <font>
      <b/>
      <sz val="14"/>
      <name val="Times New Roman"/>
      <family val="1"/>
      <charset val="186"/>
    </font>
    <font>
      <sz val="11"/>
      <name val="Times New Roman"/>
      <family val="1"/>
      <charset val="186"/>
    </font>
    <font>
      <i/>
      <sz val="8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8" fillId="0" borderId="0"/>
  </cellStyleXfs>
  <cellXfs count="9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/>
    <xf numFmtId="0" fontId="6" fillId="0" borderId="0" xfId="0" applyFont="1"/>
    <xf numFmtId="0" fontId="7" fillId="0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2" fontId="4" fillId="0" borderId="0" xfId="0" applyNumberFormat="1" applyFont="1" applyFill="1" applyBorder="1" applyAlignment="1">
      <alignment horizontal="center" vertical="center"/>
    </xf>
    <xf numFmtId="4" fontId="4" fillId="2" borderId="0" xfId="0" applyNumberFormat="1" applyFont="1" applyFill="1" applyBorder="1" applyAlignment="1">
      <alignment horizontal="center" vertical="center"/>
    </xf>
    <xf numFmtId="4" fontId="6" fillId="2" borderId="0" xfId="0" applyNumberFormat="1" applyFont="1" applyFill="1" applyBorder="1" applyAlignment="1">
      <alignment horizontal="center" vertical="center"/>
    </xf>
    <xf numFmtId="0" fontId="4" fillId="0" borderId="0" xfId="0" applyFont="1" applyBorder="1"/>
    <xf numFmtId="0" fontId="4" fillId="2" borderId="0" xfId="0" applyFont="1" applyFill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9" fillId="0" borderId="1" xfId="0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top" wrapText="1"/>
    </xf>
    <xf numFmtId="2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/>
    <xf numFmtId="0" fontId="3" fillId="0" borderId="0" xfId="0" applyFont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1" applyFont="1" applyAlignment="1">
      <alignment horizontal="center"/>
    </xf>
    <xf numFmtId="1" fontId="1" fillId="0" borderId="0" xfId="1" applyNumberFormat="1" applyFont="1" applyAlignment="1">
      <alignment horizontal="center"/>
    </xf>
    <xf numFmtId="0" fontId="9" fillId="3" borderId="1" xfId="0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/>
    <xf numFmtId="0" fontId="9" fillId="0" borderId="1" xfId="0" applyFont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2" fontId="9" fillId="0" borderId="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left" vertical="center" wrapText="1"/>
    </xf>
    <xf numFmtId="2" fontId="10" fillId="0" borderId="4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2" fontId="10" fillId="0" borderId="6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/>
    </xf>
    <xf numFmtId="2" fontId="9" fillId="2" borderId="5" xfId="0" applyNumberFormat="1" applyFont="1" applyFill="1" applyBorder="1" applyAlignment="1">
      <alignment horizontal="center" vertical="center"/>
    </xf>
    <xf numFmtId="2" fontId="9" fillId="2" borderId="6" xfId="0" applyNumberFormat="1" applyFont="1" applyFill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6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/>
    </xf>
  </cellXfs>
  <cellStyles count="2">
    <cellStyle name="Normal 4" xfId="1" xr:uid="{00000000-0005-0000-0000-000001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Ineta Vašuka" id="{13080F12-622B-409B-8B20-AE0C54E83F11}" userId="S-1-5-21-199432311-1791994046-2381146236-129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50" dT="2020-09-07T15:12:38.05" personId="{13080F12-622B-409B-8B20-AE0C54E83F11}" id="{5701E81B-6CC9-40F5-8BE9-C9821070C0E5}">
    <text>Nepieciešams piemērot vienādu pieeju, pozīcijās, kur tiek paredzēta iespēja variēt ar maksu jābūt vai nu "no līdz"principam, kas nav slikti jo daļēji izslēdz subjektīvismu vai arī viens cipars</text>
  </threadedComment>
  <threadedComment ref="I54" dT="2020-09-07T15:10:39.73" personId="{13080F12-622B-409B-8B20-AE0C54E83F11}" id="{4E7DBB9F-DD79-4FCA-844D-5CC6A01FAF75}">
    <text>Piedāvāju svītrot, jo tas jau izriet no piedāvājuma</text>
  </threadedComment>
  <threadedComment ref="I80" dT="2020-09-07T15:09:53.88" personId="{13080F12-622B-409B-8B20-AE0C54E83F11}" id="{084E4731-10BB-41BB-99EE-F45BD3D725A7}">
    <text>Piedāvāju aizstāt izpilddirektrora rīkojumu ar IP vadītāja rīkojumu.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P107"/>
  <sheetViews>
    <sheetView tabSelected="1" view="pageBreakPreview" zoomScale="70" zoomScaleNormal="90" zoomScaleSheetLayoutView="70" workbookViewId="0">
      <pane ySplit="12" topLeftCell="A79" activePane="bottomLeft" state="frozenSplit"/>
      <selection pane="bottomLeft" activeCell="L89" sqref="L89"/>
    </sheetView>
  </sheetViews>
  <sheetFormatPr defaultColWidth="9" defaultRowHeight="18.75" x14ac:dyDescent="0.3"/>
  <cols>
    <col min="1" max="1" width="8.42578125" style="2" customWidth="1"/>
    <col min="2" max="2" width="75.140625" style="3" customWidth="1"/>
    <col min="3" max="3" width="13.140625" style="3" customWidth="1"/>
    <col min="4" max="4" width="12.42578125" style="3" hidden="1" customWidth="1"/>
    <col min="5" max="5" width="10.5703125" style="3" customWidth="1"/>
    <col min="6" max="6" width="8.42578125" style="3" customWidth="1"/>
    <col min="7" max="7" width="9.140625" style="4" hidden="1" customWidth="1"/>
    <col min="8" max="8" width="15.7109375" style="3" customWidth="1"/>
    <col min="9" max="9" width="45.85546875" style="3" customWidth="1"/>
    <col min="10" max="10" width="13" style="1" customWidth="1"/>
    <col min="11" max="11" width="12.7109375" style="1" customWidth="1"/>
    <col min="12" max="12" width="27.140625" style="1" customWidth="1"/>
    <col min="13" max="16384" width="9" style="1"/>
  </cols>
  <sheetData>
    <row r="1" spans="1:16" s="13" customFormat="1" ht="15.75" x14ac:dyDescent="0.25">
      <c r="A1" s="12"/>
      <c r="G1" s="14"/>
      <c r="I1" s="55" t="s">
        <v>167</v>
      </c>
    </row>
    <row r="2" spans="1:16" s="13" customFormat="1" ht="14.25" customHeight="1" x14ac:dyDescent="0.25">
      <c r="A2" s="12"/>
      <c r="G2" s="14"/>
      <c r="I2" s="54" t="s">
        <v>168</v>
      </c>
    </row>
    <row r="3" spans="1:16" s="13" customFormat="1" ht="14.25" customHeight="1" x14ac:dyDescent="0.25">
      <c r="A3" s="12"/>
      <c r="G3" s="14"/>
      <c r="I3" s="56" t="s">
        <v>191</v>
      </c>
    </row>
    <row r="4" spans="1:16" s="13" customFormat="1" ht="14.25" customHeight="1" x14ac:dyDescent="0.25">
      <c r="A4" s="12"/>
      <c r="G4" s="14"/>
      <c r="I4" s="56" t="s">
        <v>192</v>
      </c>
    </row>
    <row r="5" spans="1:16" s="13" customFormat="1" ht="15.75" x14ac:dyDescent="0.25">
      <c r="A5" s="12"/>
      <c r="G5" s="14"/>
      <c r="H5" s="57"/>
      <c r="I5" s="56" t="s">
        <v>193</v>
      </c>
    </row>
    <row r="6" spans="1:16" ht="18.75" customHeight="1" x14ac:dyDescent="0.25">
      <c r="A6" s="98" t="s">
        <v>47</v>
      </c>
      <c r="B6" s="98"/>
      <c r="C6" s="98"/>
      <c r="D6" s="98"/>
      <c r="E6" s="98"/>
      <c r="F6" s="98"/>
      <c r="G6" s="98"/>
      <c r="H6" s="98"/>
      <c r="I6" s="98"/>
    </row>
    <row r="7" spans="1:16" s="13" customFormat="1" ht="15.75" x14ac:dyDescent="0.25">
      <c r="A7" s="12"/>
      <c r="G7" s="14"/>
    </row>
    <row r="8" spans="1:16" s="3" customFormat="1" ht="19.5" customHeight="1" x14ac:dyDescent="0.3">
      <c r="A8" s="75" t="s">
        <v>49</v>
      </c>
      <c r="B8" s="75"/>
      <c r="C8" s="75"/>
      <c r="D8" s="75"/>
      <c r="E8" s="75"/>
      <c r="F8" s="75"/>
      <c r="G8" s="75"/>
      <c r="H8" s="75"/>
      <c r="I8" s="75"/>
      <c r="J8" s="2"/>
      <c r="K8" s="2"/>
      <c r="L8" s="2"/>
      <c r="M8" s="2"/>
      <c r="N8" s="2"/>
      <c r="O8" s="2"/>
      <c r="P8" s="2"/>
    </row>
    <row r="9" spans="1:16" s="3" customFormat="1" ht="19.5" customHeight="1" x14ac:dyDescent="0.3">
      <c r="A9" s="58"/>
      <c r="B9" s="58"/>
      <c r="C9" s="58"/>
      <c r="D9" s="58"/>
      <c r="E9" s="58"/>
      <c r="F9" s="58"/>
      <c r="G9" s="58"/>
      <c r="H9" s="58"/>
      <c r="I9" s="58"/>
      <c r="J9" s="2"/>
      <c r="K9" s="2"/>
      <c r="L9" s="2"/>
      <c r="M9" s="2"/>
      <c r="N9" s="2"/>
      <c r="O9" s="2"/>
      <c r="P9" s="2"/>
    </row>
    <row r="10" spans="1:16" ht="25.5" customHeight="1" x14ac:dyDescent="0.2">
      <c r="A10" s="76" t="s">
        <v>169</v>
      </c>
      <c r="B10" s="76" t="s">
        <v>0</v>
      </c>
      <c r="C10" s="76" t="s">
        <v>1</v>
      </c>
      <c r="D10" s="76" t="s">
        <v>2</v>
      </c>
      <c r="E10" s="77" t="s">
        <v>3</v>
      </c>
      <c r="F10" s="77" t="s">
        <v>4</v>
      </c>
      <c r="G10" s="77" t="s">
        <v>111</v>
      </c>
      <c r="H10" s="77" t="s">
        <v>5</v>
      </c>
      <c r="I10" s="77" t="s">
        <v>6</v>
      </c>
    </row>
    <row r="11" spans="1:16" s="6" customFormat="1" ht="48" customHeight="1" x14ac:dyDescent="0.25">
      <c r="A11" s="76"/>
      <c r="B11" s="76"/>
      <c r="C11" s="76"/>
      <c r="D11" s="76"/>
      <c r="E11" s="78"/>
      <c r="F11" s="78"/>
      <c r="G11" s="78"/>
      <c r="H11" s="78"/>
      <c r="I11" s="78"/>
    </row>
    <row r="12" spans="1:16" s="7" customFormat="1" ht="15" x14ac:dyDescent="0.25">
      <c r="A12" s="11">
        <v>1</v>
      </c>
      <c r="B12" s="11">
        <f>A12+1</f>
        <v>2</v>
      </c>
      <c r="C12" s="11">
        <f t="shared" ref="C12" si="0">B12+1</f>
        <v>3</v>
      </c>
      <c r="D12" s="11">
        <f t="shared" ref="D12" si="1">C12+1</f>
        <v>4</v>
      </c>
      <c r="E12" s="11">
        <v>4</v>
      </c>
      <c r="F12" s="11">
        <f>E12+1</f>
        <v>5</v>
      </c>
      <c r="G12" s="11">
        <v>6</v>
      </c>
      <c r="H12" s="11">
        <v>6</v>
      </c>
      <c r="I12" s="11">
        <f t="shared" ref="I12" si="2">H12+1</f>
        <v>7</v>
      </c>
    </row>
    <row r="13" spans="1:16" s="25" customFormat="1" ht="21" customHeight="1" x14ac:dyDescent="0.25">
      <c r="A13" s="60" t="s">
        <v>50</v>
      </c>
      <c r="B13" s="20" t="s">
        <v>160</v>
      </c>
      <c r="C13" s="21"/>
      <c r="D13" s="21"/>
      <c r="E13" s="21"/>
      <c r="F13" s="22"/>
      <c r="G13" s="23"/>
      <c r="H13" s="24"/>
      <c r="I13" s="80"/>
      <c r="J13" s="13"/>
      <c r="K13" s="13"/>
      <c r="L13" s="13"/>
      <c r="M13" s="13"/>
    </row>
    <row r="14" spans="1:16" s="25" customFormat="1" ht="21.75" customHeight="1" x14ac:dyDescent="0.25">
      <c r="A14" s="26" t="s">
        <v>7</v>
      </c>
      <c r="B14" s="27" t="s">
        <v>158</v>
      </c>
      <c r="C14" s="21">
        <v>11.38</v>
      </c>
      <c r="D14" s="21">
        <f t="shared" ref="D14:D15" si="3">C14*1.21</f>
        <v>13.7698</v>
      </c>
      <c r="E14" s="21"/>
      <c r="F14" s="22"/>
      <c r="G14" s="23"/>
      <c r="H14" s="24" t="s">
        <v>8</v>
      </c>
      <c r="I14" s="80"/>
      <c r="J14" s="13"/>
      <c r="K14" s="13"/>
      <c r="L14" s="13"/>
      <c r="M14" s="13"/>
    </row>
    <row r="15" spans="1:16" s="25" customFormat="1" ht="21" customHeight="1" x14ac:dyDescent="0.25">
      <c r="A15" s="26" t="s">
        <v>9</v>
      </c>
      <c r="B15" s="28" t="s">
        <v>159</v>
      </c>
      <c r="C15" s="21">
        <v>5.69</v>
      </c>
      <c r="D15" s="21">
        <f t="shared" si="3"/>
        <v>6.8849</v>
      </c>
      <c r="E15" s="21"/>
      <c r="F15" s="22"/>
      <c r="G15" s="23"/>
      <c r="H15" s="24" t="s">
        <v>8</v>
      </c>
      <c r="I15" s="80"/>
      <c r="J15" s="13"/>
      <c r="K15" s="13"/>
      <c r="L15" s="13"/>
      <c r="M15" s="13"/>
    </row>
    <row r="16" spans="1:16" s="14" customFormat="1" ht="21" customHeight="1" x14ac:dyDescent="0.25">
      <c r="A16" s="60" t="s">
        <v>51</v>
      </c>
      <c r="B16" s="29" t="s">
        <v>70</v>
      </c>
      <c r="C16" s="83"/>
      <c r="D16" s="84"/>
      <c r="E16" s="84"/>
      <c r="F16" s="84"/>
      <c r="G16" s="84"/>
      <c r="H16" s="85"/>
      <c r="I16" s="80"/>
    </row>
    <row r="17" spans="1:9" s="13" customFormat="1" ht="21" customHeight="1" x14ac:dyDescent="0.25">
      <c r="A17" s="26" t="s">
        <v>10</v>
      </c>
      <c r="B17" s="30" t="s">
        <v>110</v>
      </c>
      <c r="C17" s="72"/>
      <c r="D17" s="73"/>
      <c r="E17" s="73"/>
      <c r="F17" s="73"/>
      <c r="G17" s="73"/>
      <c r="H17" s="74"/>
      <c r="I17" s="80"/>
    </row>
    <row r="18" spans="1:9" s="13" customFormat="1" ht="21" customHeight="1" x14ac:dyDescent="0.25">
      <c r="A18" s="26" t="s">
        <v>11</v>
      </c>
      <c r="B18" s="30" t="s">
        <v>161</v>
      </c>
      <c r="C18" s="21">
        <v>76.38</v>
      </c>
      <c r="D18" s="21">
        <f>C18*1.21</f>
        <v>92.419799999999995</v>
      </c>
      <c r="E18" s="22"/>
      <c r="F18" s="22"/>
      <c r="G18" s="23"/>
      <c r="H18" s="24" t="s">
        <v>8</v>
      </c>
      <c r="I18" s="80"/>
    </row>
    <row r="19" spans="1:9" s="13" customFormat="1" ht="31.5" customHeight="1" x14ac:dyDescent="0.25">
      <c r="A19" s="26" t="s">
        <v>12</v>
      </c>
      <c r="B19" s="30" t="s">
        <v>114</v>
      </c>
      <c r="C19" s="21">
        <v>28.46</v>
      </c>
      <c r="D19" s="21">
        <f>C19*1.21</f>
        <v>34.436599999999999</v>
      </c>
      <c r="E19" s="22"/>
      <c r="F19" s="22"/>
      <c r="G19" s="23"/>
      <c r="H19" s="24" t="s">
        <v>8</v>
      </c>
      <c r="I19" s="80"/>
    </row>
    <row r="20" spans="1:9" s="13" customFormat="1" ht="21" customHeight="1" x14ac:dyDescent="0.25">
      <c r="A20" s="26" t="s">
        <v>13</v>
      </c>
      <c r="B20" s="30" t="s">
        <v>61</v>
      </c>
      <c r="C20" s="72"/>
      <c r="D20" s="73"/>
      <c r="E20" s="73"/>
      <c r="F20" s="73"/>
      <c r="G20" s="73"/>
      <c r="H20" s="74"/>
      <c r="I20" s="80"/>
    </row>
    <row r="21" spans="1:9" s="13" customFormat="1" ht="21" customHeight="1" x14ac:dyDescent="0.25">
      <c r="A21" s="26" t="s">
        <v>14</v>
      </c>
      <c r="B21" s="30" t="s">
        <v>161</v>
      </c>
      <c r="C21" s="21">
        <v>19.55</v>
      </c>
      <c r="D21" s="21">
        <f>C21*1.21</f>
        <v>23.6555</v>
      </c>
      <c r="E21" s="22"/>
      <c r="F21" s="22"/>
      <c r="G21" s="23"/>
      <c r="H21" s="24" t="s">
        <v>8</v>
      </c>
      <c r="I21" s="80"/>
    </row>
    <row r="22" spans="1:9" s="13" customFormat="1" ht="30" customHeight="1" x14ac:dyDescent="0.25">
      <c r="A22" s="26" t="s">
        <v>15</v>
      </c>
      <c r="B22" s="30" t="s">
        <v>114</v>
      </c>
      <c r="C22" s="21">
        <v>6.4</v>
      </c>
      <c r="D22" s="21">
        <f>C22*1.21</f>
        <v>7.7439999999999998</v>
      </c>
      <c r="E22" s="22"/>
      <c r="F22" s="22"/>
      <c r="G22" s="23"/>
      <c r="H22" s="24" t="s">
        <v>8</v>
      </c>
      <c r="I22" s="80"/>
    </row>
    <row r="23" spans="1:9" s="13" customFormat="1" ht="21" customHeight="1" x14ac:dyDescent="0.25">
      <c r="A23" s="26" t="s">
        <v>16</v>
      </c>
      <c r="B23" s="30" t="s">
        <v>60</v>
      </c>
      <c r="C23" s="72"/>
      <c r="D23" s="73"/>
      <c r="E23" s="73"/>
      <c r="F23" s="73"/>
      <c r="G23" s="73"/>
      <c r="H23" s="74"/>
      <c r="I23" s="80"/>
    </row>
    <row r="24" spans="1:9" s="13" customFormat="1" ht="21" customHeight="1" x14ac:dyDescent="0.25">
      <c r="A24" s="26" t="s">
        <v>17</v>
      </c>
      <c r="B24" s="30" t="s">
        <v>161</v>
      </c>
      <c r="C24" s="21">
        <v>30.72</v>
      </c>
      <c r="D24" s="21">
        <f>C24*1.21</f>
        <v>37.171199999999999</v>
      </c>
      <c r="E24" s="22"/>
      <c r="F24" s="22"/>
      <c r="G24" s="23"/>
      <c r="H24" s="24" t="s">
        <v>8</v>
      </c>
      <c r="I24" s="80"/>
    </row>
    <row r="25" spans="1:9" s="13" customFormat="1" ht="30" customHeight="1" x14ac:dyDescent="0.25">
      <c r="A25" s="26" t="s">
        <v>18</v>
      </c>
      <c r="B25" s="30" t="s">
        <v>114</v>
      </c>
      <c r="C25" s="21">
        <v>10.67</v>
      </c>
      <c r="D25" s="21">
        <f>C25*1.21</f>
        <v>12.9107</v>
      </c>
      <c r="E25" s="22"/>
      <c r="F25" s="22"/>
      <c r="G25" s="23"/>
      <c r="H25" s="24" t="s">
        <v>8</v>
      </c>
      <c r="I25" s="80"/>
    </row>
    <row r="26" spans="1:9" s="14" customFormat="1" ht="21" customHeight="1" x14ac:dyDescent="0.25">
      <c r="A26" s="60" t="s">
        <v>52</v>
      </c>
      <c r="B26" s="29" t="s">
        <v>171</v>
      </c>
      <c r="C26" s="86"/>
      <c r="D26" s="87"/>
      <c r="E26" s="87"/>
      <c r="F26" s="87"/>
      <c r="G26" s="87"/>
      <c r="H26" s="88"/>
      <c r="I26" s="80"/>
    </row>
    <row r="27" spans="1:9" s="13" customFormat="1" ht="21" customHeight="1" x14ac:dyDescent="0.25">
      <c r="A27" s="26" t="s">
        <v>19</v>
      </c>
      <c r="B27" s="30" t="s">
        <v>162</v>
      </c>
      <c r="C27" s="21">
        <v>5.69</v>
      </c>
      <c r="D27" s="21">
        <f>C27*1.21</f>
        <v>6.8849</v>
      </c>
      <c r="E27" s="22"/>
      <c r="F27" s="22"/>
      <c r="G27" s="23"/>
      <c r="H27" s="24" t="s">
        <v>8</v>
      </c>
      <c r="I27" s="80"/>
    </row>
    <row r="28" spans="1:9" s="13" customFormat="1" ht="31.5" customHeight="1" x14ac:dyDescent="0.25">
      <c r="A28" s="26" t="s">
        <v>20</v>
      </c>
      <c r="B28" s="30" t="s">
        <v>114</v>
      </c>
      <c r="C28" s="21">
        <f>C27/2</f>
        <v>2.8450000000000002</v>
      </c>
      <c r="D28" s="21">
        <f>C28*1.21</f>
        <v>3.44245</v>
      </c>
      <c r="E28" s="22"/>
      <c r="F28" s="22"/>
      <c r="G28" s="23"/>
      <c r="H28" s="24" t="s">
        <v>8</v>
      </c>
      <c r="I28" s="80"/>
    </row>
    <row r="29" spans="1:9" s="14" customFormat="1" ht="21" customHeight="1" x14ac:dyDescent="0.25">
      <c r="A29" s="60" t="s">
        <v>53</v>
      </c>
      <c r="B29" s="29" t="s">
        <v>71</v>
      </c>
      <c r="C29" s="86"/>
      <c r="D29" s="87"/>
      <c r="E29" s="87"/>
      <c r="F29" s="87"/>
      <c r="G29" s="87"/>
      <c r="H29" s="88"/>
      <c r="I29" s="80"/>
    </row>
    <row r="30" spans="1:9" s="13" customFormat="1" ht="21" customHeight="1" x14ac:dyDescent="0.25">
      <c r="A30" s="26" t="s">
        <v>21</v>
      </c>
      <c r="B30" s="31" t="s">
        <v>115</v>
      </c>
      <c r="C30" s="21">
        <v>14.23</v>
      </c>
      <c r="D30" s="21">
        <f>C30*1.21</f>
        <v>17.218299999999999</v>
      </c>
      <c r="E30" s="22"/>
      <c r="F30" s="22"/>
      <c r="G30" s="23"/>
      <c r="H30" s="24" t="s">
        <v>8</v>
      </c>
      <c r="I30" s="80"/>
    </row>
    <row r="31" spans="1:9" s="13" customFormat="1" ht="28.5" customHeight="1" x14ac:dyDescent="0.25">
      <c r="A31" s="26" t="s">
        <v>22</v>
      </c>
      <c r="B31" s="30" t="s">
        <v>114</v>
      </c>
      <c r="C31" s="21">
        <f>C30/2-0.01</f>
        <v>7.1050000000000004</v>
      </c>
      <c r="D31" s="21">
        <f>C31*1.21</f>
        <v>8.5970499999999994</v>
      </c>
      <c r="E31" s="22"/>
      <c r="F31" s="22"/>
      <c r="G31" s="23"/>
      <c r="H31" s="24" t="s">
        <v>8</v>
      </c>
      <c r="I31" s="80"/>
    </row>
    <row r="32" spans="1:9" s="14" customFormat="1" ht="21" customHeight="1" x14ac:dyDescent="0.25">
      <c r="A32" s="60" t="s">
        <v>54</v>
      </c>
      <c r="B32" s="32" t="s">
        <v>137</v>
      </c>
      <c r="C32" s="95"/>
      <c r="D32" s="96"/>
      <c r="E32" s="96"/>
      <c r="F32" s="96"/>
      <c r="G32" s="96"/>
      <c r="H32" s="97"/>
      <c r="I32" s="33"/>
    </row>
    <row r="33" spans="1:9" s="13" customFormat="1" ht="21" customHeight="1" x14ac:dyDescent="0.25">
      <c r="A33" s="26" t="s">
        <v>23</v>
      </c>
      <c r="B33" s="31" t="s">
        <v>115</v>
      </c>
      <c r="C33" s="22">
        <v>17.600000000000001</v>
      </c>
      <c r="D33" s="22">
        <f>C33*1.21</f>
        <v>21.295999999999999</v>
      </c>
      <c r="E33" s="22"/>
      <c r="F33" s="22"/>
      <c r="G33" s="23"/>
      <c r="H33" s="24" t="s">
        <v>8</v>
      </c>
      <c r="I33" s="33"/>
    </row>
    <row r="34" spans="1:9" s="13" customFormat="1" ht="33" customHeight="1" x14ac:dyDescent="0.25">
      <c r="A34" s="26" t="s">
        <v>24</v>
      </c>
      <c r="B34" s="30" t="s">
        <v>114</v>
      </c>
      <c r="C34" s="36">
        <v>16.04</v>
      </c>
      <c r="D34" s="22">
        <f>C34*1.21</f>
        <v>19.408399999999997</v>
      </c>
      <c r="E34" s="36"/>
      <c r="F34" s="36"/>
      <c r="G34" s="37"/>
      <c r="H34" s="38" t="s">
        <v>8</v>
      </c>
      <c r="I34" s="34"/>
    </row>
    <row r="35" spans="1:9" s="14" customFormat="1" ht="90" customHeight="1" x14ac:dyDescent="0.25">
      <c r="A35" s="60" t="s">
        <v>55</v>
      </c>
      <c r="B35" s="35" t="s">
        <v>138</v>
      </c>
      <c r="C35" s="36">
        <v>20</v>
      </c>
      <c r="D35" s="36"/>
      <c r="E35" s="36"/>
      <c r="F35" s="36"/>
      <c r="G35" s="37"/>
      <c r="H35" s="38" t="s">
        <v>25</v>
      </c>
      <c r="I35" s="39" t="s">
        <v>154</v>
      </c>
    </row>
    <row r="36" spans="1:9" s="14" customFormat="1" ht="78.75" customHeight="1" x14ac:dyDescent="0.25">
      <c r="A36" s="60" t="s">
        <v>56</v>
      </c>
      <c r="B36" s="35" t="s">
        <v>139</v>
      </c>
      <c r="C36" s="36">
        <v>7</v>
      </c>
      <c r="D36" s="36"/>
      <c r="E36" s="36"/>
      <c r="F36" s="36"/>
      <c r="G36" s="37"/>
      <c r="H36" s="38" t="s">
        <v>25</v>
      </c>
      <c r="I36" s="39" t="s">
        <v>154</v>
      </c>
    </row>
    <row r="37" spans="1:9" s="14" customFormat="1" ht="34.5" customHeight="1" x14ac:dyDescent="0.25">
      <c r="A37" s="60" t="s">
        <v>57</v>
      </c>
      <c r="B37" s="40" t="s">
        <v>140</v>
      </c>
      <c r="C37" s="83"/>
      <c r="D37" s="84"/>
      <c r="E37" s="84"/>
      <c r="F37" s="84"/>
      <c r="G37" s="84"/>
      <c r="H37" s="85"/>
      <c r="I37" s="39"/>
    </row>
    <row r="38" spans="1:9" s="13" customFormat="1" ht="21" customHeight="1" x14ac:dyDescent="0.25">
      <c r="A38" s="26" t="s">
        <v>26</v>
      </c>
      <c r="B38" s="41" t="s">
        <v>116</v>
      </c>
      <c r="C38" s="21">
        <v>12.81</v>
      </c>
      <c r="D38" s="21">
        <f>C38*1.21</f>
        <v>15.5001</v>
      </c>
      <c r="E38" s="21"/>
      <c r="F38" s="21"/>
      <c r="G38" s="42"/>
      <c r="H38" s="24" t="s">
        <v>25</v>
      </c>
      <c r="I38" s="39"/>
    </row>
    <row r="39" spans="1:9" s="13" customFormat="1" ht="66" customHeight="1" x14ac:dyDescent="0.25">
      <c r="A39" s="26" t="s">
        <v>27</v>
      </c>
      <c r="B39" s="43" t="s">
        <v>62</v>
      </c>
      <c r="C39" s="21">
        <v>9.92</v>
      </c>
      <c r="D39" s="21"/>
      <c r="E39" s="21"/>
      <c r="F39" s="21"/>
      <c r="G39" s="42"/>
      <c r="H39" s="24" t="s">
        <v>25</v>
      </c>
      <c r="I39" s="39" t="s">
        <v>154</v>
      </c>
    </row>
    <row r="40" spans="1:9" s="14" customFormat="1" ht="21" customHeight="1" x14ac:dyDescent="0.25">
      <c r="A40" s="60" t="s">
        <v>58</v>
      </c>
      <c r="B40" s="35" t="s">
        <v>65</v>
      </c>
      <c r="C40" s="92"/>
      <c r="D40" s="93"/>
      <c r="E40" s="93"/>
      <c r="F40" s="93"/>
      <c r="G40" s="93"/>
      <c r="H40" s="94"/>
      <c r="I40" s="34"/>
    </row>
    <row r="41" spans="1:9" s="14" customFormat="1" ht="21" customHeight="1" x14ac:dyDescent="0.25">
      <c r="A41" s="26" t="s">
        <v>63</v>
      </c>
      <c r="B41" s="44" t="s">
        <v>117</v>
      </c>
      <c r="C41" s="36">
        <v>1.6</v>
      </c>
      <c r="D41" s="36"/>
      <c r="E41" s="36"/>
      <c r="F41" s="36"/>
      <c r="G41" s="37"/>
      <c r="H41" s="38" t="s">
        <v>28</v>
      </c>
      <c r="I41" s="34"/>
    </row>
    <row r="42" spans="1:9" s="14" customFormat="1" ht="21" customHeight="1" x14ac:dyDescent="0.25">
      <c r="A42" s="26" t="s">
        <v>64</v>
      </c>
      <c r="B42" s="44" t="s">
        <v>118</v>
      </c>
      <c r="C42" s="36">
        <v>2</v>
      </c>
      <c r="D42" s="36"/>
      <c r="E42" s="36"/>
      <c r="F42" s="36"/>
      <c r="G42" s="37"/>
      <c r="H42" s="38" t="s">
        <v>28</v>
      </c>
      <c r="I42" s="34"/>
    </row>
    <row r="43" spans="1:9" s="14" customFormat="1" ht="30.75" customHeight="1" x14ac:dyDescent="0.25">
      <c r="A43" s="60" t="s">
        <v>59</v>
      </c>
      <c r="B43" s="45" t="s">
        <v>66</v>
      </c>
      <c r="C43" s="36">
        <v>1</v>
      </c>
      <c r="D43" s="36"/>
      <c r="E43" s="36"/>
      <c r="F43" s="36"/>
      <c r="G43" s="37"/>
      <c r="H43" s="38" t="s">
        <v>28</v>
      </c>
      <c r="I43" s="34"/>
    </row>
    <row r="44" spans="1:9" s="14" customFormat="1" ht="30" customHeight="1" x14ac:dyDescent="0.25">
      <c r="A44" s="60" t="s">
        <v>67</v>
      </c>
      <c r="B44" s="35" t="s">
        <v>68</v>
      </c>
      <c r="C44" s="36">
        <v>1</v>
      </c>
      <c r="D44" s="36"/>
      <c r="E44" s="36"/>
      <c r="F44" s="36"/>
      <c r="G44" s="37"/>
      <c r="H44" s="38" t="s">
        <v>28</v>
      </c>
      <c r="I44" s="34"/>
    </row>
    <row r="45" spans="1:9" s="14" customFormat="1" ht="65.25" customHeight="1" x14ac:dyDescent="0.25">
      <c r="A45" s="60" t="s">
        <v>69</v>
      </c>
      <c r="B45" s="35" t="s">
        <v>185</v>
      </c>
      <c r="C45" s="89"/>
      <c r="D45" s="90"/>
      <c r="E45" s="90"/>
      <c r="F45" s="90"/>
      <c r="G45" s="90"/>
      <c r="H45" s="91"/>
      <c r="I45" s="39" t="s">
        <v>154</v>
      </c>
    </row>
    <row r="46" spans="1:9" s="14" customFormat="1" ht="33.75" customHeight="1" x14ac:dyDescent="0.25">
      <c r="A46" s="26" t="s">
        <v>72</v>
      </c>
      <c r="B46" s="66" t="s">
        <v>184</v>
      </c>
      <c r="C46" s="72" t="s">
        <v>35</v>
      </c>
      <c r="D46" s="73"/>
      <c r="E46" s="73"/>
      <c r="F46" s="73"/>
      <c r="G46" s="73"/>
      <c r="H46" s="74"/>
      <c r="I46" s="66" t="s">
        <v>189</v>
      </c>
    </row>
    <row r="47" spans="1:9" s="14" customFormat="1" ht="21" customHeight="1" x14ac:dyDescent="0.25">
      <c r="A47" s="26" t="s">
        <v>73</v>
      </c>
      <c r="B47" s="66" t="s">
        <v>187</v>
      </c>
      <c r="C47" s="21" t="s">
        <v>174</v>
      </c>
      <c r="D47" s="36"/>
      <c r="E47" s="36"/>
      <c r="F47" s="36"/>
      <c r="G47" s="37"/>
      <c r="H47" s="47" t="s">
        <v>30</v>
      </c>
      <c r="I47" s="66" t="s">
        <v>186</v>
      </c>
    </row>
    <row r="48" spans="1:9" s="14" customFormat="1" ht="21" customHeight="1" x14ac:dyDescent="0.25">
      <c r="A48" s="26" t="s">
        <v>183</v>
      </c>
      <c r="B48" s="66" t="s">
        <v>188</v>
      </c>
      <c r="C48" s="21" t="s">
        <v>175</v>
      </c>
      <c r="D48" s="36"/>
      <c r="E48" s="36"/>
      <c r="F48" s="36"/>
      <c r="G48" s="37"/>
      <c r="H48" s="47" t="s">
        <v>30</v>
      </c>
      <c r="I48" s="66" t="s">
        <v>186</v>
      </c>
    </row>
    <row r="49" spans="1:9" s="14" customFormat="1" ht="63" x14ac:dyDescent="0.25">
      <c r="A49" s="60" t="s">
        <v>74</v>
      </c>
      <c r="B49" s="35" t="s">
        <v>150</v>
      </c>
      <c r="C49" s="72"/>
      <c r="D49" s="73"/>
      <c r="E49" s="73"/>
      <c r="F49" s="73"/>
      <c r="G49" s="73"/>
      <c r="H49" s="74"/>
      <c r="I49" s="39" t="s">
        <v>154</v>
      </c>
    </row>
    <row r="50" spans="1:9" s="14" customFormat="1" ht="15.75" x14ac:dyDescent="0.25">
      <c r="A50" s="26" t="s">
        <v>148</v>
      </c>
      <c r="B50" s="39" t="s">
        <v>180</v>
      </c>
      <c r="C50" s="21">
        <v>20</v>
      </c>
      <c r="D50" s="36"/>
      <c r="E50" s="36"/>
      <c r="F50" s="36"/>
      <c r="G50" s="37"/>
      <c r="H50" s="38" t="s">
        <v>28</v>
      </c>
      <c r="I50" s="67"/>
    </row>
    <row r="51" spans="1:9" s="14" customFormat="1" ht="31.5" x14ac:dyDescent="0.25">
      <c r="A51" s="26" t="s">
        <v>149</v>
      </c>
      <c r="B51" s="39" t="s">
        <v>181</v>
      </c>
      <c r="C51" s="21" t="s">
        <v>178</v>
      </c>
      <c r="D51" s="36"/>
      <c r="E51" s="36"/>
      <c r="F51" s="36"/>
      <c r="G51" s="37"/>
      <c r="H51" s="38" t="s">
        <v>28</v>
      </c>
      <c r="I51" s="67" t="s">
        <v>172</v>
      </c>
    </row>
    <row r="52" spans="1:9" s="14" customFormat="1" ht="31.5" x14ac:dyDescent="0.25">
      <c r="A52" s="26" t="s">
        <v>151</v>
      </c>
      <c r="B52" s="39" t="s">
        <v>182</v>
      </c>
      <c r="C52" s="21" t="s">
        <v>177</v>
      </c>
      <c r="D52" s="36"/>
      <c r="E52" s="36"/>
      <c r="F52" s="36"/>
      <c r="G52" s="37"/>
      <c r="H52" s="38" t="s">
        <v>28</v>
      </c>
      <c r="I52" s="67" t="s">
        <v>172</v>
      </c>
    </row>
    <row r="53" spans="1:9" s="14" customFormat="1" ht="21" customHeight="1" x14ac:dyDescent="0.25">
      <c r="A53" s="60" t="s">
        <v>75</v>
      </c>
      <c r="B53" s="45" t="s">
        <v>78</v>
      </c>
      <c r="C53" s="89"/>
      <c r="D53" s="90"/>
      <c r="E53" s="90"/>
      <c r="F53" s="90"/>
      <c r="G53" s="90"/>
      <c r="H53" s="91"/>
      <c r="I53" s="46"/>
    </row>
    <row r="54" spans="1:9" s="13" customFormat="1" ht="21" customHeight="1" x14ac:dyDescent="0.25">
      <c r="A54" s="26" t="s">
        <v>29</v>
      </c>
      <c r="B54" s="39" t="s">
        <v>119</v>
      </c>
      <c r="C54" s="36" t="s">
        <v>176</v>
      </c>
      <c r="D54" s="36"/>
      <c r="E54" s="36"/>
      <c r="F54" s="36"/>
      <c r="G54" s="37"/>
      <c r="H54" s="47" t="s">
        <v>30</v>
      </c>
      <c r="I54" s="66" t="s">
        <v>190</v>
      </c>
    </row>
    <row r="55" spans="1:9" s="13" customFormat="1" ht="21" customHeight="1" x14ac:dyDescent="0.25">
      <c r="A55" s="26" t="s">
        <v>31</v>
      </c>
      <c r="B55" s="39" t="s">
        <v>120</v>
      </c>
      <c r="C55" s="36" t="s">
        <v>179</v>
      </c>
      <c r="D55" s="36"/>
      <c r="E55" s="36"/>
      <c r="F55" s="36"/>
      <c r="G55" s="37"/>
      <c r="H55" s="47" t="s">
        <v>30</v>
      </c>
      <c r="I55" s="66" t="s">
        <v>190</v>
      </c>
    </row>
    <row r="56" spans="1:9" s="14" customFormat="1" ht="29.25" customHeight="1" x14ac:dyDescent="0.25">
      <c r="A56" s="60" t="s">
        <v>76</v>
      </c>
      <c r="B56" s="35" t="s">
        <v>155</v>
      </c>
      <c r="C56" s="21">
        <v>0.7</v>
      </c>
      <c r="D56" s="21" t="s">
        <v>46</v>
      </c>
      <c r="E56" s="36"/>
      <c r="F56" s="36"/>
      <c r="G56" s="37"/>
      <c r="H56" s="47" t="s">
        <v>30</v>
      </c>
      <c r="I56" s="48"/>
    </row>
    <row r="57" spans="1:9" s="13" customFormat="1" ht="21" customHeight="1" x14ac:dyDescent="0.25">
      <c r="A57" s="60" t="s">
        <v>77</v>
      </c>
      <c r="B57" s="35" t="s">
        <v>79</v>
      </c>
      <c r="C57" s="89"/>
      <c r="D57" s="90"/>
      <c r="E57" s="90"/>
      <c r="F57" s="90"/>
      <c r="G57" s="90"/>
      <c r="H57" s="91"/>
      <c r="I57" s="49"/>
    </row>
    <row r="58" spans="1:9" s="13" customFormat="1" ht="47.25" x14ac:dyDescent="0.25">
      <c r="A58" s="26" t="s">
        <v>32</v>
      </c>
      <c r="B58" s="39" t="s">
        <v>163</v>
      </c>
      <c r="C58" s="92" t="s">
        <v>35</v>
      </c>
      <c r="D58" s="93"/>
      <c r="E58" s="93"/>
      <c r="F58" s="93"/>
      <c r="G58" s="93"/>
      <c r="H58" s="94"/>
      <c r="I58" s="38"/>
    </row>
    <row r="59" spans="1:9" s="13" customFormat="1" ht="28.5" customHeight="1" x14ac:dyDescent="0.25">
      <c r="A59" s="26" t="s">
        <v>33</v>
      </c>
      <c r="B59" s="39" t="s">
        <v>122</v>
      </c>
      <c r="C59" s="21">
        <v>0.57999999999999996</v>
      </c>
      <c r="D59" s="21">
        <f>C59*1.21</f>
        <v>0.70179999999999998</v>
      </c>
      <c r="E59" s="50">
        <v>25</v>
      </c>
      <c r="F59" s="36">
        <f>ROUND(((C59*1.21)-(E59/100)),2)/1.21</f>
        <v>0.37190082644628103</v>
      </c>
      <c r="G59" s="37">
        <f>D59-0.6</f>
        <v>0.1018</v>
      </c>
      <c r="H59" s="50" t="s">
        <v>30</v>
      </c>
      <c r="I59" s="38"/>
    </row>
    <row r="60" spans="1:9" s="13" customFormat="1" ht="21" customHeight="1" x14ac:dyDescent="0.25">
      <c r="A60" s="26" t="s">
        <v>87</v>
      </c>
      <c r="B60" s="39" t="s">
        <v>121</v>
      </c>
      <c r="C60" s="92" t="s">
        <v>35</v>
      </c>
      <c r="D60" s="93"/>
      <c r="E60" s="93"/>
      <c r="F60" s="93"/>
      <c r="G60" s="93"/>
      <c r="H60" s="94"/>
      <c r="I60" s="38"/>
    </row>
    <row r="61" spans="1:9" s="13" customFormat="1" ht="31.5" x14ac:dyDescent="0.25">
      <c r="A61" s="26" t="s">
        <v>86</v>
      </c>
      <c r="B61" s="39" t="s">
        <v>141</v>
      </c>
      <c r="C61" s="21">
        <v>1.24</v>
      </c>
      <c r="D61" s="21">
        <f>C61*1.21</f>
        <v>1.5004</v>
      </c>
      <c r="E61" s="50">
        <v>60</v>
      </c>
      <c r="F61" s="36">
        <f>ROUND(((C61*1.21)-(E61/100)),2)/1.21</f>
        <v>0.74380165289256206</v>
      </c>
      <c r="G61" s="37">
        <f>D61-0.8</f>
        <v>0.70039999999999991</v>
      </c>
      <c r="H61" s="50" t="s">
        <v>30</v>
      </c>
      <c r="I61" s="38"/>
    </row>
    <row r="62" spans="1:9" s="13" customFormat="1" ht="21" customHeight="1" x14ac:dyDescent="0.25">
      <c r="A62" s="26" t="s">
        <v>85</v>
      </c>
      <c r="B62" s="39" t="s">
        <v>123</v>
      </c>
      <c r="C62" s="21">
        <v>2.48</v>
      </c>
      <c r="D62" s="21">
        <f>ROUND((C62*1.21),0)</f>
        <v>3</v>
      </c>
      <c r="E62" s="50">
        <v>120</v>
      </c>
      <c r="F62" s="36">
        <f>ROUND(((C62*1.21)-(E62/100)),2)/1.21</f>
        <v>1.4876033057851241</v>
      </c>
      <c r="G62" s="37">
        <f>D62-1.6</f>
        <v>1.4</v>
      </c>
      <c r="H62" s="50" t="s">
        <v>30</v>
      </c>
      <c r="I62" s="38"/>
    </row>
    <row r="63" spans="1:9" s="13" customFormat="1" ht="46.5" customHeight="1" x14ac:dyDescent="0.25">
      <c r="A63" s="26" t="s">
        <v>84</v>
      </c>
      <c r="B63" s="39" t="s">
        <v>124</v>
      </c>
      <c r="C63" s="81" t="s">
        <v>142</v>
      </c>
      <c r="D63" s="81"/>
      <c r="E63" s="81"/>
      <c r="F63" s="81"/>
      <c r="G63" s="81"/>
      <c r="H63" s="81"/>
      <c r="I63" s="38"/>
    </row>
    <row r="64" spans="1:9" s="13" customFormat="1" ht="21" customHeight="1" x14ac:dyDescent="0.25">
      <c r="A64" s="26" t="s">
        <v>83</v>
      </c>
      <c r="B64" s="39" t="s">
        <v>125</v>
      </c>
      <c r="C64" s="21">
        <v>4.96</v>
      </c>
      <c r="D64" s="21">
        <f>C64*1.21</f>
        <v>6.0015999999999998</v>
      </c>
      <c r="E64" s="38" t="s">
        <v>38</v>
      </c>
      <c r="F64" s="38" t="s">
        <v>38</v>
      </c>
      <c r="G64" s="51"/>
      <c r="H64" s="38" t="s">
        <v>30</v>
      </c>
      <c r="I64" s="38"/>
    </row>
    <row r="65" spans="1:9" s="13" customFormat="1" ht="21" customHeight="1" x14ac:dyDescent="0.25">
      <c r="A65" s="26" t="s">
        <v>82</v>
      </c>
      <c r="B65" s="39" t="s">
        <v>129</v>
      </c>
      <c r="C65" s="21">
        <v>81.819999999999993</v>
      </c>
      <c r="D65" s="21">
        <f>ROUND((C65*1.21),0)</f>
        <v>99</v>
      </c>
      <c r="E65" s="38" t="s">
        <v>38</v>
      </c>
      <c r="F65" s="38" t="s">
        <v>38</v>
      </c>
      <c r="G65" s="51"/>
      <c r="H65" s="38" t="s">
        <v>30</v>
      </c>
      <c r="I65" s="38"/>
    </row>
    <row r="66" spans="1:9" s="13" customFormat="1" ht="21" customHeight="1" x14ac:dyDescent="0.25">
      <c r="A66" s="26" t="s">
        <v>81</v>
      </c>
      <c r="B66" s="39" t="s">
        <v>126</v>
      </c>
      <c r="C66" s="89"/>
      <c r="D66" s="90"/>
      <c r="E66" s="90"/>
      <c r="F66" s="90"/>
      <c r="G66" s="90"/>
      <c r="H66" s="91"/>
      <c r="I66" s="38"/>
    </row>
    <row r="67" spans="1:9" s="13" customFormat="1" ht="21" customHeight="1" x14ac:dyDescent="0.25">
      <c r="A67" s="26" t="s">
        <v>88</v>
      </c>
      <c r="B67" s="39" t="s">
        <v>127</v>
      </c>
      <c r="C67" s="36">
        <v>139.66999999999999</v>
      </c>
      <c r="D67" s="36"/>
      <c r="E67" s="38"/>
      <c r="F67" s="38"/>
      <c r="G67" s="51"/>
      <c r="H67" s="38" t="s">
        <v>30</v>
      </c>
      <c r="I67" s="38"/>
    </row>
    <row r="68" spans="1:9" s="13" customFormat="1" ht="21" customHeight="1" x14ac:dyDescent="0.25">
      <c r="A68" s="26" t="s">
        <v>89</v>
      </c>
      <c r="B68" s="39" t="s">
        <v>128</v>
      </c>
      <c r="C68" s="36">
        <v>69.84</v>
      </c>
      <c r="D68" s="36"/>
      <c r="E68" s="38"/>
      <c r="F68" s="38"/>
      <c r="G68" s="51"/>
      <c r="H68" s="38" t="s">
        <v>30</v>
      </c>
      <c r="I68" s="38"/>
    </row>
    <row r="69" spans="1:9" s="13" customFormat="1" ht="33.75" customHeight="1" x14ac:dyDescent="0.25">
      <c r="A69" s="26" t="s">
        <v>80</v>
      </c>
      <c r="B69" s="39" t="s">
        <v>130</v>
      </c>
      <c r="C69" s="21">
        <v>2.89</v>
      </c>
      <c r="D69" s="21">
        <f>C69*1.21</f>
        <v>3.4969000000000001</v>
      </c>
      <c r="E69" s="50">
        <v>60</v>
      </c>
      <c r="F69" s="36">
        <f>ROUND(((C69*1.21)-(E69/100)),2)/1.21</f>
        <v>2.3966942148760331</v>
      </c>
      <c r="G69" s="37">
        <f>D69-2</f>
        <v>1.4969000000000001</v>
      </c>
      <c r="H69" s="50" t="s">
        <v>30</v>
      </c>
      <c r="I69" s="38"/>
    </row>
    <row r="70" spans="1:9" s="13" customFormat="1" ht="21" customHeight="1" x14ac:dyDescent="0.25">
      <c r="A70" s="60" t="s">
        <v>90</v>
      </c>
      <c r="B70" s="35" t="s">
        <v>131</v>
      </c>
      <c r="C70" s="92"/>
      <c r="D70" s="93"/>
      <c r="E70" s="93"/>
      <c r="F70" s="93"/>
      <c r="G70" s="93"/>
      <c r="H70" s="94"/>
      <c r="I70" s="38"/>
    </row>
    <row r="71" spans="1:9" s="13" customFormat="1" ht="31.5" x14ac:dyDescent="0.25">
      <c r="A71" s="26" t="s">
        <v>91</v>
      </c>
      <c r="B71" s="39" t="s">
        <v>132</v>
      </c>
      <c r="C71" s="92" t="s">
        <v>35</v>
      </c>
      <c r="D71" s="93"/>
      <c r="E71" s="93"/>
      <c r="F71" s="93"/>
      <c r="G71" s="93"/>
      <c r="H71" s="94"/>
      <c r="I71" s="38"/>
    </row>
    <row r="72" spans="1:9" s="13" customFormat="1" ht="33.75" customHeight="1" x14ac:dyDescent="0.25">
      <c r="A72" s="26" t="s">
        <v>92</v>
      </c>
      <c r="B72" s="39" t="s">
        <v>122</v>
      </c>
      <c r="C72" s="36">
        <v>0.57999999999999996</v>
      </c>
      <c r="D72" s="21">
        <f>C72*1.21</f>
        <v>0.70179999999999998</v>
      </c>
      <c r="E72" s="50">
        <v>25</v>
      </c>
      <c r="F72" s="36">
        <f>ROUND(((C72*1.21)-(E72/100)),2)/1.21</f>
        <v>0.37190082644628103</v>
      </c>
      <c r="G72" s="37">
        <f>0.7-0.25</f>
        <v>0.44999999999999996</v>
      </c>
      <c r="H72" s="50" t="s">
        <v>30</v>
      </c>
      <c r="I72" s="38"/>
    </row>
    <row r="73" spans="1:9" s="13" customFormat="1" ht="21" customHeight="1" x14ac:dyDescent="0.25">
      <c r="A73" s="26" t="s">
        <v>93</v>
      </c>
      <c r="B73" s="39" t="s">
        <v>121</v>
      </c>
      <c r="C73" s="92" t="s">
        <v>35</v>
      </c>
      <c r="D73" s="93"/>
      <c r="E73" s="93"/>
      <c r="F73" s="93"/>
      <c r="G73" s="93"/>
      <c r="H73" s="94"/>
      <c r="I73" s="38"/>
    </row>
    <row r="74" spans="1:9" s="13" customFormat="1" ht="28.5" customHeight="1" x14ac:dyDescent="0.25">
      <c r="A74" s="26" t="s">
        <v>94</v>
      </c>
      <c r="B74" s="39" t="s">
        <v>141</v>
      </c>
      <c r="C74" s="36">
        <v>1.24</v>
      </c>
      <c r="D74" s="21">
        <f t="shared" ref="D74:D75" si="4">C74*1.21</f>
        <v>1.5004</v>
      </c>
      <c r="E74" s="50">
        <v>60</v>
      </c>
      <c r="F74" s="36">
        <f>ROUND(((C74*1.21)-(E74/100)),2)/1.21</f>
        <v>0.74380165289256206</v>
      </c>
      <c r="G74" s="37">
        <f>1.5-0.6</f>
        <v>0.9</v>
      </c>
      <c r="H74" s="50" t="s">
        <v>30</v>
      </c>
      <c r="I74" s="38"/>
    </row>
    <row r="75" spans="1:9" s="13" customFormat="1" ht="21" customHeight="1" x14ac:dyDescent="0.25">
      <c r="A75" s="26" t="s">
        <v>95</v>
      </c>
      <c r="B75" s="39" t="s">
        <v>123</v>
      </c>
      <c r="C75" s="36">
        <v>1.65</v>
      </c>
      <c r="D75" s="21">
        <f t="shared" si="4"/>
        <v>1.9964999999999999</v>
      </c>
      <c r="E75" s="50">
        <v>60</v>
      </c>
      <c r="F75" s="36">
        <f>ROUND(((C75*1.21)-(E75/100)),2)/1.21</f>
        <v>1.1570247933884297</v>
      </c>
      <c r="G75" s="37">
        <f>2-0.6</f>
        <v>1.4</v>
      </c>
      <c r="H75" s="50" t="s">
        <v>30</v>
      </c>
      <c r="I75" s="38"/>
    </row>
    <row r="76" spans="1:9" s="13" customFormat="1" ht="35.25" customHeight="1" x14ac:dyDescent="0.25">
      <c r="A76" s="26" t="s">
        <v>96</v>
      </c>
      <c r="B76" s="39" t="s">
        <v>124</v>
      </c>
      <c r="C76" s="81" t="s">
        <v>143</v>
      </c>
      <c r="D76" s="81"/>
      <c r="E76" s="81"/>
      <c r="F76" s="81"/>
      <c r="G76" s="81"/>
      <c r="H76" s="81"/>
      <c r="I76" s="38"/>
    </row>
    <row r="77" spans="1:9" s="13" customFormat="1" ht="21" customHeight="1" x14ac:dyDescent="0.25">
      <c r="A77" s="26" t="s">
        <v>97</v>
      </c>
      <c r="B77" s="39" t="s">
        <v>133</v>
      </c>
      <c r="C77" s="36">
        <v>3.31</v>
      </c>
      <c r="D77" s="21">
        <f>C77*1.21</f>
        <v>4.0050999999999997</v>
      </c>
      <c r="E77" s="38" t="s">
        <v>38</v>
      </c>
      <c r="F77" s="38" t="s">
        <v>38</v>
      </c>
      <c r="G77" s="51"/>
      <c r="H77" s="38" t="s">
        <v>30</v>
      </c>
      <c r="I77" s="38"/>
    </row>
    <row r="78" spans="1:9" s="13" customFormat="1" ht="34.5" customHeight="1" x14ac:dyDescent="0.25">
      <c r="A78" s="26" t="s">
        <v>152</v>
      </c>
      <c r="B78" s="39" t="s">
        <v>130</v>
      </c>
      <c r="C78" s="21">
        <v>2.89</v>
      </c>
      <c r="D78" s="21">
        <f>C78*1.21</f>
        <v>3.4969000000000001</v>
      </c>
      <c r="E78" s="50">
        <v>60</v>
      </c>
      <c r="F78" s="36">
        <f>ROUND(((C78*1.21)-(E78/100)),2)/1.21</f>
        <v>2.3966942148760331</v>
      </c>
      <c r="G78" s="37">
        <f>D78-2</f>
        <v>1.4969000000000001</v>
      </c>
      <c r="H78" s="50" t="s">
        <v>30</v>
      </c>
      <c r="I78" s="38"/>
    </row>
    <row r="79" spans="1:9" s="13" customFormat="1" ht="30" customHeight="1" x14ac:dyDescent="0.25">
      <c r="A79" s="60" t="s">
        <v>100</v>
      </c>
      <c r="B79" s="52" t="s">
        <v>98</v>
      </c>
      <c r="C79" s="92"/>
      <c r="D79" s="93"/>
      <c r="E79" s="93"/>
      <c r="F79" s="93"/>
      <c r="G79" s="93"/>
      <c r="H79" s="94"/>
      <c r="I79" s="38"/>
    </row>
    <row r="80" spans="1:9" s="13" customFormat="1" ht="21" customHeight="1" x14ac:dyDescent="0.25">
      <c r="A80" s="26" t="s">
        <v>34</v>
      </c>
      <c r="B80" s="39" t="s">
        <v>134</v>
      </c>
      <c r="C80" s="21">
        <v>7.94</v>
      </c>
      <c r="D80" s="21">
        <f>C80*1.21</f>
        <v>9.6074000000000002</v>
      </c>
      <c r="E80" s="38" t="s">
        <v>38</v>
      </c>
      <c r="F80" s="38" t="s">
        <v>38</v>
      </c>
      <c r="G80" s="51"/>
      <c r="H80" s="38" t="s">
        <v>42</v>
      </c>
      <c r="I80" s="82"/>
    </row>
    <row r="81" spans="1:9" s="13" customFormat="1" ht="21" customHeight="1" x14ac:dyDescent="0.25">
      <c r="A81" s="26" t="s">
        <v>36</v>
      </c>
      <c r="B81" s="39" t="s">
        <v>144</v>
      </c>
      <c r="C81" s="21">
        <v>4.54</v>
      </c>
      <c r="D81" s="21">
        <f t="shared" ref="D81:D83" si="5">C81*1.21</f>
        <v>5.4934000000000003</v>
      </c>
      <c r="E81" s="38" t="s">
        <v>38</v>
      </c>
      <c r="F81" s="38" t="s">
        <v>38</v>
      </c>
      <c r="G81" s="51"/>
      <c r="H81" s="38" t="s">
        <v>42</v>
      </c>
      <c r="I81" s="82"/>
    </row>
    <row r="82" spans="1:9" s="13" customFormat="1" ht="21" customHeight="1" x14ac:dyDescent="0.25">
      <c r="A82" s="68" t="s">
        <v>37</v>
      </c>
      <c r="B82" s="39" t="s">
        <v>135</v>
      </c>
      <c r="C82" s="21">
        <v>3.1</v>
      </c>
      <c r="D82" s="21">
        <f t="shared" si="5"/>
        <v>3.7509999999999999</v>
      </c>
      <c r="E82" s="69"/>
      <c r="F82" s="69"/>
      <c r="G82" s="70"/>
      <c r="H82" s="38" t="s">
        <v>42</v>
      </c>
      <c r="I82" s="82"/>
    </row>
    <row r="83" spans="1:9" s="13" customFormat="1" ht="21" customHeight="1" x14ac:dyDescent="0.25">
      <c r="A83" s="68" t="s">
        <v>170</v>
      </c>
      <c r="B83" s="39" t="s">
        <v>156</v>
      </c>
      <c r="C83" s="21">
        <v>3.02</v>
      </c>
      <c r="D83" s="21">
        <f t="shared" si="5"/>
        <v>3.6541999999999999</v>
      </c>
      <c r="E83" s="69"/>
      <c r="F83" s="69"/>
      <c r="G83" s="70"/>
      <c r="H83" s="38" t="s">
        <v>42</v>
      </c>
      <c r="I83" s="82"/>
    </row>
    <row r="84" spans="1:9" s="13" customFormat="1" ht="27" customHeight="1" x14ac:dyDescent="0.25">
      <c r="A84" s="60" t="s">
        <v>99</v>
      </c>
      <c r="B84" s="35" t="s">
        <v>145</v>
      </c>
      <c r="C84" s="21">
        <v>29.96</v>
      </c>
      <c r="D84" s="21">
        <f>C84*1.21</f>
        <v>36.251600000000003</v>
      </c>
      <c r="E84" s="38" t="s">
        <v>38</v>
      </c>
      <c r="F84" s="38" t="s">
        <v>38</v>
      </c>
      <c r="G84" s="51"/>
      <c r="H84" s="59" t="s">
        <v>173</v>
      </c>
      <c r="I84" s="53"/>
    </row>
    <row r="85" spans="1:9" s="13" customFormat="1" ht="21" customHeight="1" x14ac:dyDescent="0.25">
      <c r="A85" s="61" t="s">
        <v>101</v>
      </c>
      <c r="B85" s="35" t="s">
        <v>105</v>
      </c>
      <c r="C85" s="72"/>
      <c r="D85" s="73"/>
      <c r="E85" s="73"/>
      <c r="F85" s="73"/>
      <c r="G85" s="73"/>
      <c r="H85" s="74"/>
      <c r="I85" s="53"/>
    </row>
    <row r="86" spans="1:9" s="13" customFormat="1" ht="21" customHeight="1" x14ac:dyDescent="0.25">
      <c r="A86" s="71" t="s">
        <v>43</v>
      </c>
      <c r="B86" s="39" t="s">
        <v>115</v>
      </c>
      <c r="C86" s="21">
        <v>11.49</v>
      </c>
      <c r="D86" s="21">
        <f>C86*1.21</f>
        <v>13.902900000000001</v>
      </c>
      <c r="E86" s="69"/>
      <c r="F86" s="69"/>
      <c r="G86" s="70"/>
      <c r="H86" s="38" t="s">
        <v>45</v>
      </c>
      <c r="I86" s="53"/>
    </row>
    <row r="87" spans="1:9" s="13" customFormat="1" ht="30" customHeight="1" x14ac:dyDescent="0.25">
      <c r="A87" s="26" t="s">
        <v>44</v>
      </c>
      <c r="B87" s="30" t="s">
        <v>114</v>
      </c>
      <c r="C87" s="21">
        <f>C86/2</f>
        <v>5.7450000000000001</v>
      </c>
      <c r="D87" s="21">
        <f>C87*1.21</f>
        <v>6.9514500000000004</v>
      </c>
      <c r="E87" s="38" t="s">
        <v>38</v>
      </c>
      <c r="F87" s="38" t="s">
        <v>38</v>
      </c>
      <c r="G87" s="51"/>
      <c r="H87" s="38" t="s">
        <v>45</v>
      </c>
      <c r="I87" s="53"/>
    </row>
    <row r="88" spans="1:9" s="13" customFormat="1" ht="21" customHeight="1" x14ac:dyDescent="0.25">
      <c r="A88" s="60" t="s">
        <v>102</v>
      </c>
      <c r="B88" s="29" t="s">
        <v>157</v>
      </c>
      <c r="C88" s="72"/>
      <c r="D88" s="73"/>
      <c r="E88" s="73"/>
      <c r="F88" s="73"/>
      <c r="G88" s="73"/>
      <c r="H88" s="74"/>
      <c r="I88" s="53"/>
    </row>
    <row r="89" spans="1:9" s="13" customFormat="1" ht="21" customHeight="1" x14ac:dyDescent="0.25">
      <c r="A89" s="26" t="s">
        <v>103</v>
      </c>
      <c r="B89" s="30" t="s">
        <v>112</v>
      </c>
      <c r="C89" s="72"/>
      <c r="D89" s="73"/>
      <c r="E89" s="73"/>
      <c r="F89" s="73"/>
      <c r="G89" s="73"/>
      <c r="H89" s="74"/>
      <c r="I89" s="53"/>
    </row>
    <row r="90" spans="1:9" s="13" customFormat="1" ht="21" customHeight="1" x14ac:dyDescent="0.25">
      <c r="A90" s="26" t="s">
        <v>106</v>
      </c>
      <c r="B90" s="30" t="s">
        <v>115</v>
      </c>
      <c r="C90" s="21">
        <v>21.21</v>
      </c>
      <c r="D90" s="21">
        <f>C90*1.21</f>
        <v>25.664100000000001</v>
      </c>
      <c r="E90" s="38"/>
      <c r="F90" s="38"/>
      <c r="G90" s="51"/>
      <c r="H90" s="38" t="s">
        <v>8</v>
      </c>
      <c r="I90" s="53"/>
    </row>
    <row r="91" spans="1:9" s="13" customFormat="1" ht="29.25" customHeight="1" x14ac:dyDescent="0.25">
      <c r="A91" s="26" t="s">
        <v>107</v>
      </c>
      <c r="B91" s="30" t="s">
        <v>136</v>
      </c>
      <c r="C91" s="21">
        <f>C90/2</f>
        <v>10.605</v>
      </c>
      <c r="D91" s="21">
        <f>C91*1.21</f>
        <v>12.832050000000001</v>
      </c>
      <c r="E91" s="38"/>
      <c r="F91" s="38"/>
      <c r="G91" s="51"/>
      <c r="H91" s="38" t="s">
        <v>8</v>
      </c>
      <c r="I91" s="53"/>
    </row>
    <row r="92" spans="1:9" s="13" customFormat="1" ht="21" customHeight="1" x14ac:dyDescent="0.25">
      <c r="A92" s="26" t="s">
        <v>104</v>
      </c>
      <c r="B92" s="30" t="s">
        <v>113</v>
      </c>
      <c r="C92" s="72"/>
      <c r="D92" s="73"/>
      <c r="E92" s="73"/>
      <c r="F92" s="73"/>
      <c r="G92" s="73"/>
      <c r="H92" s="74"/>
      <c r="I92" s="53"/>
    </row>
    <row r="93" spans="1:9" s="13" customFormat="1" ht="21" customHeight="1" x14ac:dyDescent="0.25">
      <c r="A93" s="26" t="s">
        <v>108</v>
      </c>
      <c r="B93" s="30" t="s">
        <v>115</v>
      </c>
      <c r="C93" s="21">
        <v>19.54</v>
      </c>
      <c r="D93" s="21">
        <f>C93*1.21</f>
        <v>23.6434</v>
      </c>
      <c r="E93" s="38"/>
      <c r="F93" s="38"/>
      <c r="G93" s="51"/>
      <c r="H93" s="38" t="s">
        <v>8</v>
      </c>
      <c r="I93" s="53"/>
    </row>
    <row r="94" spans="1:9" s="13" customFormat="1" ht="28.5" customHeight="1" x14ac:dyDescent="0.25">
      <c r="A94" s="26" t="s">
        <v>109</v>
      </c>
      <c r="B94" s="30" t="s">
        <v>114</v>
      </c>
      <c r="C94" s="21">
        <f>C93/2</f>
        <v>9.77</v>
      </c>
      <c r="D94" s="21">
        <f>C94*1.21</f>
        <v>11.8217</v>
      </c>
      <c r="E94" s="38"/>
      <c r="F94" s="38"/>
      <c r="G94" s="51"/>
      <c r="H94" s="38" t="s">
        <v>8</v>
      </c>
      <c r="I94" s="53"/>
    </row>
    <row r="95" spans="1:9" s="13" customFormat="1" ht="21" customHeight="1" x14ac:dyDescent="0.25">
      <c r="A95" s="60" t="s">
        <v>153</v>
      </c>
      <c r="B95" s="29" t="s">
        <v>164</v>
      </c>
      <c r="C95" s="72"/>
      <c r="D95" s="73"/>
      <c r="E95" s="73"/>
      <c r="F95" s="73"/>
      <c r="G95" s="73"/>
      <c r="H95" s="74"/>
      <c r="I95" s="53"/>
    </row>
    <row r="96" spans="1:9" s="13" customFormat="1" ht="24.75" customHeight="1" x14ac:dyDescent="0.25">
      <c r="A96" s="26" t="s">
        <v>146</v>
      </c>
      <c r="B96" s="30" t="s">
        <v>165</v>
      </c>
      <c r="C96" s="21">
        <v>2.0699999999999998</v>
      </c>
      <c r="D96" s="21">
        <f>C96*1.21</f>
        <v>2.5046999999999997</v>
      </c>
      <c r="E96" s="38"/>
      <c r="F96" s="38"/>
      <c r="G96" s="51"/>
      <c r="H96" s="38" t="s">
        <v>8</v>
      </c>
      <c r="I96" s="53"/>
    </row>
    <row r="97" spans="1:9" s="13" customFormat="1" ht="24.75" customHeight="1" x14ac:dyDescent="0.25">
      <c r="A97" s="26" t="s">
        <v>147</v>
      </c>
      <c r="B97" s="30" t="s">
        <v>166</v>
      </c>
      <c r="C97" s="21">
        <v>24.59</v>
      </c>
      <c r="D97" s="21">
        <f>C97*1.21</f>
        <v>29.753899999999998</v>
      </c>
      <c r="E97" s="38"/>
      <c r="F97" s="38"/>
      <c r="G97" s="51"/>
      <c r="H97" s="38" t="s">
        <v>8</v>
      </c>
      <c r="I97" s="69"/>
    </row>
    <row r="98" spans="1:9" ht="21" customHeight="1" x14ac:dyDescent="0.25">
      <c r="A98" s="62"/>
      <c r="B98" s="19"/>
      <c r="C98" s="15"/>
      <c r="D98" s="15"/>
      <c r="E98" s="16"/>
      <c r="F98" s="16"/>
      <c r="G98" s="17"/>
      <c r="H98" s="16"/>
      <c r="I98" s="18"/>
    </row>
    <row r="99" spans="1:9" s="13" customFormat="1" ht="21" customHeight="1" x14ac:dyDescent="0.25">
      <c r="A99" s="79" t="s">
        <v>39</v>
      </c>
      <c r="B99" s="79"/>
      <c r="G99" s="14"/>
      <c r="H99" s="54" t="s">
        <v>40</v>
      </c>
      <c r="I99" s="54"/>
    </row>
    <row r="100" spans="1:9" s="13" customFormat="1" ht="19.5" customHeight="1" x14ac:dyDescent="0.25">
      <c r="A100" s="12"/>
      <c r="G100" s="14"/>
    </row>
    <row r="101" spans="1:9" s="13" customFormat="1" ht="19.5" customHeight="1" x14ac:dyDescent="0.25">
      <c r="A101" s="12"/>
      <c r="G101" s="14"/>
    </row>
    <row r="102" spans="1:9" s="13" customFormat="1" ht="19.5" customHeight="1" x14ac:dyDescent="0.25">
      <c r="A102" s="12"/>
      <c r="G102" s="14"/>
    </row>
    <row r="103" spans="1:9" s="13" customFormat="1" ht="19.5" customHeight="1" x14ac:dyDescent="0.25">
      <c r="A103" s="79" t="s">
        <v>48</v>
      </c>
      <c r="B103" s="79"/>
      <c r="G103" s="14"/>
      <c r="H103" s="54" t="s">
        <v>41</v>
      </c>
    </row>
    <row r="104" spans="1:9" ht="19.5" customHeight="1" x14ac:dyDescent="0.25">
      <c r="A104" s="63"/>
      <c r="B104" s="8"/>
      <c r="C104" s="9"/>
      <c r="D104" s="9"/>
      <c r="E104" s="9"/>
      <c r="F104" s="9"/>
      <c r="G104" s="10"/>
      <c r="H104" s="5"/>
      <c r="I104" s="9"/>
    </row>
    <row r="105" spans="1:9" x14ac:dyDescent="0.3">
      <c r="A105" s="64"/>
    </row>
    <row r="106" spans="1:9" x14ac:dyDescent="0.3">
      <c r="A106" s="64"/>
    </row>
    <row r="107" spans="1:9" x14ac:dyDescent="0.3">
      <c r="A107" s="65"/>
    </row>
  </sheetData>
  <mergeCells count="43">
    <mergeCell ref="A6:I6"/>
    <mergeCell ref="C95:H95"/>
    <mergeCell ref="C92:H92"/>
    <mergeCell ref="C66:H66"/>
    <mergeCell ref="C70:H70"/>
    <mergeCell ref="C71:H71"/>
    <mergeCell ref="C73:H73"/>
    <mergeCell ref="C79:H79"/>
    <mergeCell ref="C45:H45"/>
    <mergeCell ref="C85:H85"/>
    <mergeCell ref="C88:H88"/>
    <mergeCell ref="C89:H89"/>
    <mergeCell ref="C49:H49"/>
    <mergeCell ref="C60:H60"/>
    <mergeCell ref="C37:H37"/>
    <mergeCell ref="C40:H40"/>
    <mergeCell ref="A99:B99"/>
    <mergeCell ref="A103:B103"/>
    <mergeCell ref="I13:I31"/>
    <mergeCell ref="C63:H63"/>
    <mergeCell ref="C76:H76"/>
    <mergeCell ref="I80:I83"/>
    <mergeCell ref="C16:H16"/>
    <mergeCell ref="C17:H17"/>
    <mergeCell ref="C20:H20"/>
    <mergeCell ref="C23:H23"/>
    <mergeCell ref="C26:H26"/>
    <mergeCell ref="C53:H53"/>
    <mergeCell ref="C57:H57"/>
    <mergeCell ref="C58:H58"/>
    <mergeCell ref="C29:H29"/>
    <mergeCell ref="C32:H32"/>
    <mergeCell ref="C46:H46"/>
    <mergeCell ref="A8:I8"/>
    <mergeCell ref="A10:A11"/>
    <mergeCell ref="B10:B11"/>
    <mergeCell ref="C10:C11"/>
    <mergeCell ref="D10:D11"/>
    <mergeCell ref="E10:E11"/>
    <mergeCell ref="F10:F11"/>
    <mergeCell ref="H10:H11"/>
    <mergeCell ref="I10:I11"/>
    <mergeCell ref="G10:G11"/>
  </mergeCells>
  <phoneticPr fontId="12" type="noConversion"/>
  <printOptions horizontalCentered="1"/>
  <pageMargins left="0.23622047244094491" right="0.23622047244094491" top="0.35433070866141736" bottom="0.35433070866141736" header="0.31496062992125984" footer="0.31496062992125984"/>
  <pageSetup paperSize="9" scale="56" fitToWidth="3" fitToHeight="0" orientation="portrait" horizontalDpi="1200" verticalDpi="1200" r:id="rId1"/>
  <headerFooter alignWithMargins="0">
    <oddFooter>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7.pielikums lēmumam </vt:lpstr>
      <vt:lpstr>'7.pielikums lēmumam '!Drukāt_virsrakstus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Braune</dc:creator>
  <cp:lastModifiedBy>Agnija Priedoliņa</cp:lastModifiedBy>
  <cp:lastPrinted>2020-09-23T06:40:28Z</cp:lastPrinted>
  <dcterms:created xsi:type="dcterms:W3CDTF">2018-08-15T07:40:47Z</dcterms:created>
  <dcterms:modified xsi:type="dcterms:W3CDTF">2020-09-23T06:40:36Z</dcterms:modified>
</cp:coreProperties>
</file>